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https://beyondcarbon-my.sharepoint.com/personal/milog_beyondcarbon_uk/Documents/Desktop/"/>
    </mc:Choice>
  </mc:AlternateContent>
  <xr:revisionPtr revIDLastSave="0" documentId="8_{83DCFFBB-556E-4833-B1B1-743D415E509F}" xr6:coauthVersionLast="47" xr6:coauthVersionMax="47" xr10:uidLastSave="{00000000-0000-0000-0000-000000000000}"/>
  <bookViews>
    <workbookView xWindow="-120" yWindow="-120" windowWidth="29040" windowHeight="15720" firstSheet="1" activeTab="1" xr2:uid="{00000000-000D-0000-FFFF-FFFF00000000}"/>
  </bookViews>
  <sheets>
    <sheet name="Title sheet and version control" sheetId="4" r:id="rId1"/>
    <sheet name="Cd Calculator"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3" l="1"/>
  <c r="B5" i="3"/>
  <c r="B16" i="3" l="1"/>
  <c r="B10" i="3"/>
  <c r="B14" i="3"/>
  <c r="B7" i="3"/>
  <c r="B8" i="3" s="1"/>
  <c r="B9" i="3" l="1"/>
  <c r="B15" i="3" s="1"/>
  <c r="B13" i="3" s="1"/>
  <c r="B12" i="3" l="1"/>
  <c r="B17" i="3" s="1"/>
</calcChain>
</file>

<file path=xl/sharedStrings.xml><?xml version="1.0" encoding="utf-8"?>
<sst xmlns="http://schemas.openxmlformats.org/spreadsheetml/2006/main" count="76" uniqueCount="67">
  <si>
    <t xml:space="preserve">Discharge coefficient calculator 
 </t>
  </si>
  <si>
    <t>August 2018</t>
  </si>
  <si>
    <t>DOCUMENT PROPERTIES</t>
  </si>
  <si>
    <t>Organisation</t>
  </si>
  <si>
    <t>Education &amp; Skills Funding Agency</t>
  </si>
  <si>
    <t>Name of Document</t>
  </si>
  <si>
    <t>Discharge coefficient calculator</t>
  </si>
  <si>
    <t>For use in conjunction with BB101 and the ESFA output specification to estimate the discharge coefficient of windows and natural ventilators for ventilation calculations.</t>
  </si>
  <si>
    <t>Contents</t>
  </si>
  <si>
    <t>Discharge coefficient calculator for windows and similar natural ventilation openings.</t>
  </si>
  <si>
    <t>DOCUMENT VERSION CONTROL</t>
  </si>
  <si>
    <t>Version</t>
  </si>
  <si>
    <r>
      <t xml:space="preserve">Comments and Amendments </t>
    </r>
    <r>
      <rPr>
        <i/>
        <sz val="12"/>
        <color rgb="FF000000"/>
        <rFont val="Arial"/>
        <family val="2"/>
      </rPr>
      <t>(details to be included where relevant)</t>
    </r>
  </si>
  <si>
    <t>Author/ Reviewer</t>
  </si>
  <si>
    <t>Date</t>
  </si>
  <si>
    <t>Approved by</t>
  </si>
  <si>
    <t xml:space="preserve">Date approved </t>
  </si>
  <si>
    <t>Version for ESFA publication of BB101 2018</t>
  </si>
  <si>
    <t>Richard Daniels</t>
  </si>
  <si>
    <t>Crawford Wright</t>
  </si>
  <si>
    <t>Notes on use of calculator</t>
  </si>
  <si>
    <r>
      <t>This excel spreadsheet calculator can be used to calculate the discharge coefficient C</t>
    </r>
    <r>
      <rPr>
        <vertAlign val="subscript"/>
        <sz val="11"/>
        <rFont val="Arial"/>
        <family val="2"/>
      </rPr>
      <t>d</t>
    </r>
    <r>
      <rPr>
        <sz val="11"/>
        <rFont val="Arial"/>
        <family val="2"/>
      </rPr>
      <t xml:space="preserve"> which is needed to estimate the effective area of ventilation opening areas. See Section 8.3 of BB101 and Section 11.3 of ESFA Output Specification Annex 2F on Ventilation opening areas. The calculator should only be used in the absence of emprical test results from manufacturers.</t>
    </r>
  </si>
  <si>
    <t>Acknowledgements</t>
  </si>
  <si>
    <t>This spreadsheet tool was developed by Dr Benjamin Jones of Nottingham University.</t>
  </si>
  <si>
    <t>WINDOW DISCHARGE COEFFICIENT CALCULATOR</t>
  </si>
  <si>
    <t>Data Table</t>
  </si>
  <si>
    <t>INSTRUCTIONS</t>
  </si>
  <si>
    <t>Window width, w</t>
  </si>
  <si>
    <t>m</t>
  </si>
  <si>
    <t>b/h&lt;0.5</t>
  </si>
  <si>
    <r>
      <t>0.5</t>
    </r>
    <r>
      <rPr>
        <b/>
        <sz val="11"/>
        <color theme="1"/>
        <rFont val="Verdana"/>
        <family val="2"/>
      </rPr>
      <t>≤</t>
    </r>
    <r>
      <rPr>
        <b/>
        <sz val="11"/>
        <color theme="1"/>
        <rFont val="Calibri"/>
        <family val="2"/>
      </rPr>
      <t>b/h≤1.0</t>
    </r>
  </si>
  <si>
    <r>
      <t>1.0</t>
    </r>
    <r>
      <rPr>
        <b/>
        <sz val="11"/>
        <color theme="1"/>
        <rFont val="Verdana"/>
        <family val="2"/>
      </rPr>
      <t>≤</t>
    </r>
    <r>
      <rPr>
        <b/>
        <sz val="11"/>
        <color theme="1"/>
        <rFont val="Calibri"/>
        <family val="2"/>
      </rPr>
      <t>b/h≤2.0</t>
    </r>
  </si>
  <si>
    <r>
      <t>b/h</t>
    </r>
    <r>
      <rPr>
        <b/>
        <sz val="11"/>
        <color theme="1"/>
        <rFont val="Verdana"/>
        <family val="2"/>
      </rPr>
      <t>≥</t>
    </r>
    <r>
      <rPr>
        <b/>
        <sz val="11"/>
        <color theme="1"/>
        <rFont val="Calibri"/>
        <family val="2"/>
      </rPr>
      <t>2.0</t>
    </r>
  </si>
  <si>
    <t>Use to diagram (right) to define the height, width, and opening angle of your window.</t>
  </si>
  <si>
    <t>Window height, h</t>
  </si>
  <si>
    <t>Gradient, M</t>
  </si>
  <si>
    <t>Enter the lengths and angle into the calculator using the yellow boxes.</t>
  </si>
  <si>
    <r>
      <t xml:space="preserve">Opening angle, </t>
    </r>
    <r>
      <rPr>
        <sz val="11"/>
        <color theme="1"/>
        <rFont val="Calibri"/>
        <family val="2"/>
      </rPr>
      <t>α</t>
    </r>
  </si>
  <si>
    <t>⁰</t>
  </si>
  <si>
    <r>
      <t>Coefficient, C</t>
    </r>
    <r>
      <rPr>
        <vertAlign val="subscript"/>
        <sz val="11"/>
        <color theme="1"/>
        <rFont val="Calibri"/>
        <family val="2"/>
        <scheme val="minor"/>
      </rPr>
      <t>dmax</t>
    </r>
  </si>
  <si>
    <r>
      <t xml:space="preserve">For sash windows, set </t>
    </r>
    <r>
      <rPr>
        <sz val="11"/>
        <color theme="1"/>
        <rFont val="Calibri"/>
        <family val="2"/>
      </rPr>
      <t>α</t>
    </r>
    <r>
      <rPr>
        <sz val="11"/>
        <color theme="1"/>
        <rFont val="Calibri"/>
        <family val="2"/>
        <scheme val="minor"/>
      </rPr>
      <t>=90</t>
    </r>
    <r>
      <rPr>
        <sz val="11"/>
        <color theme="1"/>
        <rFont val="Calibri"/>
        <family val="2"/>
      </rPr>
      <t>⁰.</t>
    </r>
  </si>
  <si>
    <t>Length ratio, b/h</t>
  </si>
  <si>
    <t>-</t>
  </si>
  <si>
    <r>
      <t>Maximum Discharge Coefficient, C</t>
    </r>
    <r>
      <rPr>
        <vertAlign val="subscript"/>
        <sz val="11"/>
        <color theme="1"/>
        <rFont val="Calibri"/>
        <family val="2"/>
        <scheme val="minor"/>
      </rPr>
      <t>dmax</t>
    </r>
  </si>
  <si>
    <t>Stroke length, d</t>
  </si>
  <si>
    <t>Use an appropriate area and a discharge coefficient, where required, in your models.</t>
  </si>
  <si>
    <r>
      <t>Orifice Discharge Coefficient, C</t>
    </r>
    <r>
      <rPr>
        <vertAlign val="subscript"/>
        <sz val="11"/>
        <color theme="1"/>
        <rFont val="Calibri"/>
        <family val="2"/>
        <scheme val="minor"/>
      </rPr>
      <t>d0</t>
    </r>
  </si>
  <si>
    <r>
      <t>Equivalent area, A</t>
    </r>
    <r>
      <rPr>
        <vertAlign val="subscript"/>
        <sz val="11"/>
        <color theme="1"/>
        <rFont val="Calibri"/>
        <family val="2"/>
        <scheme val="minor"/>
      </rPr>
      <t>eq</t>
    </r>
  </si>
  <si>
    <r>
      <t>m</t>
    </r>
    <r>
      <rPr>
        <vertAlign val="superscript"/>
        <sz val="11"/>
        <color theme="1"/>
        <rFont val="Calibri"/>
        <family val="2"/>
        <scheme val="minor"/>
      </rPr>
      <t>2</t>
    </r>
  </si>
  <si>
    <t>MODEL CAVEATS</t>
  </si>
  <si>
    <r>
      <t>Effective area, A</t>
    </r>
    <r>
      <rPr>
        <vertAlign val="subscript"/>
        <sz val="11"/>
        <color theme="1"/>
        <rFont val="Calibri"/>
        <family val="2"/>
        <scheme val="minor"/>
      </rPr>
      <t>eff</t>
    </r>
  </si>
  <si>
    <t>This is a general model for hinged windows.</t>
  </si>
  <si>
    <r>
      <t>Free area, A</t>
    </r>
    <r>
      <rPr>
        <b/>
        <vertAlign val="subscript"/>
        <sz val="11"/>
        <color theme="1"/>
        <rFont val="Calibri"/>
        <family val="2"/>
        <scheme val="minor"/>
      </rPr>
      <t>free</t>
    </r>
  </si>
  <si>
    <r>
      <t>m</t>
    </r>
    <r>
      <rPr>
        <b/>
        <vertAlign val="superscript"/>
        <sz val="11"/>
        <color theme="1"/>
        <rFont val="Calibri"/>
        <family val="2"/>
        <scheme val="minor"/>
      </rPr>
      <t>2</t>
    </r>
  </si>
  <si>
    <t>The model does not use academic data and only gives an indication of appropriate values.</t>
  </si>
  <si>
    <r>
      <t>Discharge coefficient, C</t>
    </r>
    <r>
      <rPr>
        <b/>
        <vertAlign val="subscript"/>
        <sz val="11"/>
        <color theme="1"/>
        <rFont val="Calibri"/>
        <family val="2"/>
        <scheme val="minor"/>
      </rPr>
      <t>d</t>
    </r>
  </si>
  <si>
    <t>All values are used at the users own risk.</t>
  </si>
  <si>
    <t>The model assumes the wind is normal to a wall in the horizontal and vertical planes.</t>
  </si>
  <si>
    <t>The model does not account for any type of reveal.</t>
  </si>
  <si>
    <r>
      <t xml:space="preserve">When </t>
    </r>
    <r>
      <rPr>
        <sz val="11"/>
        <color theme="1"/>
        <rFont val="Calibri"/>
        <family val="2"/>
      </rPr>
      <t>α&lt;10⁰ the A</t>
    </r>
    <r>
      <rPr>
        <vertAlign val="subscript"/>
        <sz val="11"/>
        <color theme="1"/>
        <rFont val="Calibri"/>
        <family val="2"/>
      </rPr>
      <t>eff</t>
    </r>
    <r>
      <rPr>
        <sz val="11"/>
        <color theme="1"/>
        <rFont val="Calibri"/>
        <family val="2"/>
      </rPr>
      <t xml:space="preserve"> (and C</t>
    </r>
    <r>
      <rPr>
        <vertAlign val="subscript"/>
        <sz val="11"/>
        <color theme="1"/>
        <rFont val="Calibri"/>
        <family val="2"/>
      </rPr>
      <t>d</t>
    </r>
    <r>
      <rPr>
        <sz val="11"/>
        <color theme="1"/>
        <rFont val="Calibri"/>
        <family val="2"/>
      </rPr>
      <t>, therefore) is extrapolated and so is not based on empirical data.</t>
    </r>
  </si>
  <si>
    <r>
      <t>When α&lt;10⁰ the A</t>
    </r>
    <r>
      <rPr>
        <vertAlign val="subscript"/>
        <sz val="11"/>
        <color theme="1"/>
        <rFont val="Calibri"/>
        <family val="2"/>
        <scheme val="minor"/>
      </rPr>
      <t>eff</t>
    </r>
    <r>
      <rPr>
        <sz val="11"/>
        <color theme="1"/>
        <rFont val="Calibri"/>
        <family val="2"/>
        <scheme val="minor"/>
      </rPr>
      <t xml:space="preserve"> (and C</t>
    </r>
    <r>
      <rPr>
        <vertAlign val="subscript"/>
        <sz val="11"/>
        <color theme="1"/>
        <rFont val="Calibri"/>
        <family val="2"/>
        <scheme val="minor"/>
      </rPr>
      <t>d</t>
    </r>
    <r>
      <rPr>
        <sz val="11"/>
        <color theme="1"/>
        <rFont val="Calibri"/>
        <family val="2"/>
        <scheme val="minor"/>
      </rPr>
      <t>, therefore) may not be constant when pressure differences</t>
    </r>
  </si>
  <si>
    <t>across the window are small.</t>
  </si>
  <si>
    <t>Structural opening width (IES)</t>
  </si>
  <si>
    <t>Structual opening height (IES)</t>
  </si>
  <si>
    <t>Input</t>
  </si>
  <si>
    <t>Openable Area % (IES input)</t>
  </si>
  <si>
    <t>Structural opening area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</si>
</sst>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9" x14ac:knownFonts="1">
    <font>
      <sz val="11"/>
      <color theme="1"/>
      <name val="Calibri"/>
      <family val="2"/>
      <scheme val="minor"/>
    </font>
    <font>
      <b/>
      <sz val="11"/>
      <color theme="1"/>
      <name val="Calibri"/>
      <family val="2"/>
      <scheme val="minor"/>
    </font>
    <font>
      <sz val="11"/>
      <color theme="1"/>
      <name val="Calibri"/>
      <family val="2"/>
    </font>
    <font>
      <vertAlign val="subscript"/>
      <sz val="11"/>
      <color theme="1"/>
      <name val="Calibri"/>
      <family val="2"/>
      <scheme val="minor"/>
    </font>
    <font>
      <vertAlign val="subscript"/>
      <sz val="11"/>
      <color theme="1"/>
      <name val="Calibri"/>
      <family val="2"/>
    </font>
    <font>
      <b/>
      <vertAlign val="superscript"/>
      <sz val="11"/>
      <color theme="1"/>
      <name val="Calibri"/>
      <family val="2"/>
      <scheme val="minor"/>
    </font>
    <font>
      <b/>
      <vertAlign val="subscript"/>
      <sz val="11"/>
      <color theme="1"/>
      <name val="Calibri"/>
      <family val="2"/>
      <scheme val="minor"/>
    </font>
    <font>
      <b/>
      <sz val="11"/>
      <color theme="1"/>
      <name val="Calibri"/>
      <family val="2"/>
    </font>
    <font>
      <b/>
      <sz val="11"/>
      <color theme="1"/>
      <name val="Verdana"/>
      <family val="2"/>
    </font>
    <font>
      <vertAlign val="superscript"/>
      <sz val="11"/>
      <color theme="1"/>
      <name val="Calibri"/>
      <family val="2"/>
      <scheme val="minor"/>
    </font>
    <font>
      <sz val="11"/>
      <color theme="1"/>
      <name val="Calibri"/>
      <family val="2"/>
      <scheme val="minor"/>
    </font>
    <font>
      <sz val="11"/>
      <color rgb="FF000000"/>
      <name val="Calibri"/>
      <family val="2"/>
    </font>
    <font>
      <sz val="10"/>
      <name val="Arial"/>
      <family val="2"/>
    </font>
    <font>
      <sz val="11"/>
      <name val="Arial"/>
      <family val="2"/>
    </font>
    <font>
      <sz val="24"/>
      <color rgb="FF000000"/>
      <name val="Arial"/>
      <family val="2"/>
    </font>
    <font>
      <b/>
      <sz val="20"/>
      <color rgb="FF000000"/>
      <name val="Arial"/>
      <family val="2"/>
    </font>
    <font>
      <sz val="22"/>
      <color rgb="FF000000"/>
      <name val="Arial"/>
      <family val="2"/>
    </font>
    <font>
      <sz val="12"/>
      <color rgb="FF000000"/>
      <name val="Arial"/>
      <family val="2"/>
    </font>
    <font>
      <b/>
      <sz val="12"/>
      <color rgb="FF000000"/>
      <name val="Arial"/>
      <family val="2"/>
    </font>
    <font>
      <i/>
      <sz val="12"/>
      <color rgb="FF000000"/>
      <name val="Arial"/>
      <family val="2"/>
    </font>
    <font>
      <sz val="12"/>
      <name val="Arial"/>
      <family val="2"/>
    </font>
    <font>
      <i/>
      <sz val="11"/>
      <color rgb="FFFF0000"/>
      <name val="Calibri"/>
      <family val="2"/>
    </font>
    <font>
      <i/>
      <sz val="10"/>
      <color rgb="FFFF0000"/>
      <name val="Arial"/>
      <family val="2"/>
    </font>
    <font>
      <b/>
      <sz val="11"/>
      <name val="Arial"/>
      <family val="2"/>
    </font>
    <font>
      <b/>
      <sz val="11"/>
      <color rgb="FF000000"/>
      <name val="Arial"/>
      <family val="2"/>
    </font>
    <font>
      <sz val="11"/>
      <color rgb="FF000000"/>
      <name val="Arial"/>
      <family val="2"/>
    </font>
    <font>
      <vertAlign val="subscript"/>
      <sz val="11"/>
      <name val="Arial"/>
      <family val="2"/>
    </font>
    <font>
      <b/>
      <sz val="11"/>
      <color rgb="FF00B0F0"/>
      <name val="Calibri"/>
      <family val="2"/>
      <scheme val="minor"/>
    </font>
    <font>
      <b/>
      <sz val="11"/>
      <color rgb="FF00FF0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rgb="FFD9D9D9"/>
        <bgColor rgb="FF000000"/>
      </patternFill>
    </fill>
    <fill>
      <patternFill patternType="solid">
        <fgColor rgb="FFF2F2F2"/>
        <bgColor rgb="FF000000"/>
      </patternFill>
    </fill>
    <fill>
      <patternFill patternType="solid">
        <fgColor rgb="FF00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10" fillId="0" borderId="0"/>
    <xf numFmtId="0" fontId="12" fillId="0" borderId="0"/>
    <xf numFmtId="9" fontId="10" fillId="0" borderId="0" applyFont="0" applyFill="0" applyBorder="0" applyAlignment="0" applyProtection="0"/>
  </cellStyleXfs>
  <cellXfs count="62">
    <xf numFmtId="0" fontId="0" fillId="0" borderId="0" xfId="0"/>
    <xf numFmtId="2" fontId="0" fillId="0" borderId="0" xfId="0" applyNumberFormat="1" applyAlignment="1">
      <alignment horizontal="center"/>
    </xf>
    <xf numFmtId="2" fontId="1" fillId="0" borderId="0" xfId="0" applyNumberFormat="1" applyFont="1" applyAlignment="1">
      <alignment horizontal="center"/>
    </xf>
    <xf numFmtId="164" fontId="0" fillId="0" borderId="0" xfId="0" applyNumberFormat="1"/>
    <xf numFmtId="2" fontId="0" fillId="0" borderId="0" xfId="0" applyNumberFormat="1"/>
    <xf numFmtId="164" fontId="0" fillId="0" borderId="0" xfId="0" applyNumberFormat="1" applyAlignment="1">
      <alignment horizontal="center"/>
    </xf>
    <xf numFmtId="0" fontId="0" fillId="2" borderId="0" xfId="0" applyFill="1"/>
    <xf numFmtId="2" fontId="1" fillId="0" borderId="0" xfId="0" applyNumberFormat="1" applyFont="1" applyAlignment="1">
      <alignment horizontal="left"/>
    </xf>
    <xf numFmtId="1" fontId="0" fillId="0" borderId="0" xfId="0" applyNumberFormat="1"/>
    <xf numFmtId="164" fontId="0" fillId="2" borderId="0" xfId="0" applyNumberFormat="1" applyFill="1"/>
    <xf numFmtId="0" fontId="1" fillId="0" borderId="0" xfId="0" applyFont="1"/>
    <xf numFmtId="164" fontId="1" fillId="0" borderId="0" xfId="0" applyNumberFormat="1" applyFont="1"/>
    <xf numFmtId="2" fontId="1" fillId="0" borderId="0" xfId="0" applyNumberFormat="1" applyFont="1"/>
    <xf numFmtId="0" fontId="2" fillId="0" borderId="0" xfId="0" applyFont="1"/>
    <xf numFmtId="0" fontId="1" fillId="0" borderId="0" xfId="0" applyFont="1" applyAlignment="1">
      <alignment horizontal="left" vertical="center"/>
    </xf>
    <xf numFmtId="2" fontId="0" fillId="0" borderId="0" xfId="0" applyNumberFormat="1" applyAlignment="1">
      <alignment horizontal="left" vertical="center"/>
    </xf>
    <xf numFmtId="0" fontId="0" fillId="0" borderId="0" xfId="0" applyAlignment="1">
      <alignment horizontal="left" vertical="center"/>
    </xf>
    <xf numFmtId="0" fontId="0" fillId="0" borderId="0" xfId="0" applyAlignment="1">
      <alignment horizontal="center" vertical="center"/>
    </xf>
    <xf numFmtId="0" fontId="0" fillId="0" borderId="0" xfId="0" quotePrefix="1" applyAlignment="1">
      <alignment horizontal="center" vertical="center"/>
    </xf>
    <xf numFmtId="1" fontId="0" fillId="0" borderId="0" xfId="0" applyNumberFormat="1" applyAlignment="1">
      <alignment horizontal="center" vertical="center"/>
    </xf>
    <xf numFmtId="0" fontId="11" fillId="0" borderId="0" xfId="1" applyFont="1"/>
    <xf numFmtId="165" fontId="11" fillId="0" borderId="0" xfId="1" applyNumberFormat="1" applyFont="1"/>
    <xf numFmtId="0" fontId="12" fillId="0" borderId="0" xfId="2"/>
    <xf numFmtId="0" fontId="13" fillId="0" borderId="0" xfId="2" applyFont="1" applyAlignment="1">
      <alignment vertical="top" wrapText="1"/>
    </xf>
    <xf numFmtId="0" fontId="11" fillId="0" borderId="0" xfId="1" applyFont="1" applyAlignment="1">
      <alignment vertical="center"/>
    </xf>
    <xf numFmtId="0" fontId="17" fillId="0" borderId="0" xfId="1" applyFont="1"/>
    <xf numFmtId="0" fontId="18" fillId="4" borderId="1" xfId="2" applyFont="1" applyFill="1" applyBorder="1" applyAlignment="1">
      <alignment horizontal="center" vertical="center" wrapText="1"/>
    </xf>
    <xf numFmtId="165" fontId="20" fillId="0" borderId="1" xfId="2" applyNumberFormat="1" applyFont="1" applyBorder="1" applyAlignment="1">
      <alignment horizontal="center" vertical="center" wrapText="1"/>
    </xf>
    <xf numFmtId="0" fontId="20" fillId="0" borderId="1" xfId="2" applyFont="1" applyBorder="1" applyAlignment="1">
      <alignment horizontal="center" vertical="center" wrapText="1"/>
    </xf>
    <xf numFmtId="14" fontId="20" fillId="0" borderId="1" xfId="2" applyNumberFormat="1" applyFont="1" applyBorder="1" applyAlignment="1">
      <alignment horizontal="center" vertical="center" wrapText="1"/>
    </xf>
    <xf numFmtId="0" fontId="21" fillId="0" borderId="0" xfId="1" applyFont="1"/>
    <xf numFmtId="165" fontId="22" fillId="0" borderId="0" xfId="1" applyNumberFormat="1" applyFont="1" applyAlignment="1">
      <alignment vertical="center"/>
    </xf>
    <xf numFmtId="0" fontId="23" fillId="0" borderId="0" xfId="2" applyFont="1" applyAlignment="1">
      <alignment horizontal="left" vertical="top"/>
    </xf>
    <xf numFmtId="0" fontId="11" fillId="0" borderId="0" xfId="1" applyFont="1" applyAlignment="1">
      <alignment vertical="top"/>
    </xf>
    <xf numFmtId="165" fontId="24" fillId="0" borderId="0" xfId="1" applyNumberFormat="1" applyFont="1"/>
    <xf numFmtId="165" fontId="25" fillId="0" borderId="0" xfId="1" applyNumberFormat="1" applyFont="1"/>
    <xf numFmtId="0" fontId="25" fillId="0" borderId="0" xfId="0" applyFont="1"/>
    <xf numFmtId="0" fontId="27" fillId="0" borderId="0" xfId="0" applyFont="1"/>
    <xf numFmtId="0" fontId="1" fillId="5" borderId="0" xfId="0" applyFont="1" applyFill="1"/>
    <xf numFmtId="0" fontId="28" fillId="0" borderId="0" xfId="0" applyFont="1"/>
    <xf numFmtId="9" fontId="1" fillId="5" borderId="0" xfId="3" applyFont="1" applyFill="1"/>
    <xf numFmtId="0" fontId="18" fillId="3" borderId="1" xfId="2" applyFont="1" applyFill="1" applyBorder="1" applyAlignment="1">
      <alignment horizontal="center" vertical="center" wrapText="1"/>
    </xf>
    <xf numFmtId="0" fontId="18" fillId="4" borderId="1" xfId="2" applyFont="1" applyFill="1" applyBorder="1" applyAlignment="1">
      <alignment horizontal="center" vertical="center" wrapText="1"/>
    </xf>
    <xf numFmtId="0" fontId="20" fillId="0" borderId="1" xfId="2" applyFont="1" applyBorder="1" applyAlignment="1">
      <alignment horizontal="center" vertical="center" wrapText="1"/>
    </xf>
    <xf numFmtId="0" fontId="13" fillId="0" borderId="0" xfId="2" applyFont="1" applyAlignment="1">
      <alignment horizontal="left" vertical="top" wrapText="1"/>
    </xf>
    <xf numFmtId="0" fontId="0" fillId="0" borderId="0" xfId="0"/>
    <xf numFmtId="0" fontId="18" fillId="0" borderId="1" xfId="2" applyFont="1" applyBorder="1" applyAlignment="1">
      <alignment horizontal="left" vertical="center" wrapText="1"/>
    </xf>
    <xf numFmtId="0" fontId="18" fillId="0" borderId="1" xfId="2" applyFont="1" applyBorder="1" applyAlignment="1">
      <alignment vertical="center" wrapText="1"/>
    </xf>
    <xf numFmtId="0" fontId="19" fillId="0" borderId="1" xfId="2" applyFont="1" applyBorder="1" applyAlignment="1">
      <alignment vertical="center" wrapText="1"/>
    </xf>
    <xf numFmtId="0" fontId="17" fillId="0" borderId="2" xfId="2" applyFont="1" applyBorder="1" applyAlignment="1">
      <alignment vertical="center" wrapText="1"/>
    </xf>
    <xf numFmtId="0" fontId="17" fillId="0" borderId="3" xfId="2" applyFont="1" applyBorder="1" applyAlignment="1">
      <alignment vertical="center" wrapText="1"/>
    </xf>
    <xf numFmtId="0" fontId="17" fillId="0" borderId="4" xfId="2" applyFont="1"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17" fillId="0" borderId="0" xfId="2" applyFont="1" applyAlignment="1">
      <alignment vertical="center"/>
    </xf>
    <xf numFmtId="0" fontId="17" fillId="0" borderId="0" xfId="2" applyFont="1"/>
    <xf numFmtId="165" fontId="14" fillId="0" borderId="0" xfId="1" applyNumberFormat="1" applyFont="1" applyAlignment="1">
      <alignment horizontal="center" vertical="center"/>
    </xf>
    <xf numFmtId="165" fontId="15" fillId="0" borderId="0" xfId="1" applyNumberFormat="1" applyFont="1" applyAlignment="1">
      <alignment horizontal="center" vertical="center" wrapText="1"/>
    </xf>
    <xf numFmtId="49" fontId="16" fillId="0" borderId="0" xfId="1" applyNumberFormat="1" applyFont="1" applyAlignment="1">
      <alignment horizontal="center" vertical="center"/>
    </xf>
    <xf numFmtId="0" fontId="18" fillId="4" borderId="1" xfId="2" applyFont="1" applyFill="1" applyBorder="1" applyAlignment="1">
      <alignment horizontal="left" vertical="center" wrapText="1"/>
    </xf>
    <xf numFmtId="0" fontId="18" fillId="4" borderId="1" xfId="2" applyFont="1" applyFill="1" applyBorder="1" applyAlignment="1">
      <alignment vertical="center" wrapText="1"/>
    </xf>
  </cellXfs>
  <cellStyles count="4">
    <cellStyle name="Normal" xfId="0" builtinId="0"/>
    <cellStyle name="Normal 16" xfId="2" xr:uid="{00000000-0005-0000-0000-000001000000}"/>
    <cellStyle name="Normal 8 8" xfId="1" xr:uid="{00000000-0005-0000-0000-000002000000}"/>
    <cellStyle name="Percent" xfId="3" builtinId="5"/>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23633</xdr:colOff>
      <xdr:row>0</xdr:row>
      <xdr:rowOff>171769</xdr:rowOff>
    </xdr:from>
    <xdr:to>
      <xdr:col>10</xdr:col>
      <xdr:colOff>2809434</xdr:colOff>
      <xdr:row>15</xdr:row>
      <xdr:rowOff>162748</xdr:rowOff>
    </xdr:to>
    <xdr:grpSp>
      <xdr:nvGrpSpPr>
        <xdr:cNvPr id="9" name="Group 8">
          <a:extLst>
            <a:ext uri="{FF2B5EF4-FFF2-40B4-BE49-F238E27FC236}">
              <a16:creationId xmlns:a16="http://schemas.microsoft.com/office/drawing/2014/main" id="{C0BBD5D9-0EFB-11E3-46EC-3A5C07DE415D}"/>
            </a:ext>
          </a:extLst>
        </xdr:cNvPr>
        <xdr:cNvGrpSpPr/>
      </xdr:nvGrpSpPr>
      <xdr:grpSpPr>
        <a:xfrm>
          <a:off x="4562503" y="171769"/>
          <a:ext cx="2918322" cy="3163218"/>
          <a:chOff x="5381282" y="1193900"/>
          <a:chExt cx="2920465" cy="3122734"/>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rot="16200000">
            <a:off x="5280148" y="1295034"/>
            <a:ext cx="3122734" cy="2920465"/>
          </a:xfrm>
          <a:prstGeom prst="rect">
            <a:avLst/>
          </a:prstGeom>
        </xdr:spPr>
      </xdr:pic>
      <xdr:sp macro="" textlink="">
        <xdr:nvSpPr>
          <xdr:cNvPr id="4" name="Rectangle 3">
            <a:extLst>
              <a:ext uri="{FF2B5EF4-FFF2-40B4-BE49-F238E27FC236}">
                <a16:creationId xmlns:a16="http://schemas.microsoft.com/office/drawing/2014/main" id="{0F250349-C650-45A6-8AA2-9EEC5D3426D9}"/>
              </a:ext>
            </a:extLst>
          </xdr:cNvPr>
          <xdr:cNvSpPr/>
        </xdr:nvSpPr>
        <xdr:spPr>
          <a:xfrm>
            <a:off x="5631656" y="1481503"/>
            <a:ext cx="2363481" cy="2568087"/>
          </a:xfrm>
          <a:prstGeom prst="rect">
            <a:avLst/>
          </a:prstGeom>
          <a:noFill/>
          <a:ln>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6" name="Freeform: Shape 5">
            <a:extLst>
              <a:ext uri="{FF2B5EF4-FFF2-40B4-BE49-F238E27FC236}">
                <a16:creationId xmlns:a16="http://schemas.microsoft.com/office/drawing/2014/main" id="{F4B7DBC3-FA8A-4EC5-AC47-7C2A668209A1}"/>
              </a:ext>
            </a:extLst>
          </xdr:cNvPr>
          <xdr:cNvSpPr/>
        </xdr:nvSpPr>
        <xdr:spPr>
          <a:xfrm>
            <a:off x="5711715" y="1548962"/>
            <a:ext cx="1928320" cy="2430189"/>
          </a:xfrm>
          <a:custGeom>
            <a:avLst/>
            <a:gdLst>
              <a:gd name="csX0" fmla="*/ 0 w 1924707"/>
              <a:gd name="csY0" fmla="*/ 0 h 2430517"/>
              <a:gd name="csX1" fmla="*/ 1924707 w 1924707"/>
              <a:gd name="csY1" fmla="*/ 321879 h 2430517"/>
              <a:gd name="csX2" fmla="*/ 1924707 w 1924707"/>
              <a:gd name="csY2" fmla="*/ 2095500 h 2430517"/>
              <a:gd name="csX3" fmla="*/ 6569 w 1924707"/>
              <a:gd name="csY3" fmla="*/ 2430517 h 2430517"/>
              <a:gd name="csX4" fmla="*/ 0 w 1924707"/>
              <a:gd name="csY4" fmla="*/ 0 h 2430517"/>
            </a:gdLst>
            <a:ahLst/>
            <a:cxnLst>
              <a:cxn ang="0">
                <a:pos x="csX0" y="csY0"/>
              </a:cxn>
              <a:cxn ang="0">
                <a:pos x="csX1" y="csY1"/>
              </a:cxn>
              <a:cxn ang="0">
                <a:pos x="csX2" y="csY2"/>
              </a:cxn>
              <a:cxn ang="0">
                <a:pos x="csX3" y="csY3"/>
              </a:cxn>
              <a:cxn ang="0">
                <a:pos x="csX4" y="csY4"/>
              </a:cxn>
            </a:cxnLst>
            <a:rect l="l" t="t" r="r" b="b"/>
            <a:pathLst>
              <a:path w="1924707" h="2430517">
                <a:moveTo>
                  <a:pt x="0" y="0"/>
                </a:moveTo>
                <a:lnTo>
                  <a:pt x="1924707" y="321879"/>
                </a:lnTo>
                <a:lnTo>
                  <a:pt x="1924707" y="2095500"/>
                </a:lnTo>
                <a:lnTo>
                  <a:pt x="6569" y="2430517"/>
                </a:lnTo>
                <a:cubicBezTo>
                  <a:pt x="4379" y="1620345"/>
                  <a:pt x="2190" y="810172"/>
                  <a:pt x="0" y="0"/>
                </a:cubicBezTo>
                <a:close/>
              </a:path>
            </a:pathLst>
          </a:custGeom>
          <a:noFill/>
          <a:ln>
            <a:solidFill>
              <a:srgbClr val="00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grpSp>
    <xdr:clientData/>
  </xdr:twoCellAnchor>
  <xdr:twoCellAnchor editAs="oneCell">
    <xdr:from>
      <xdr:col>10</xdr:col>
      <xdr:colOff>5673587</xdr:colOff>
      <xdr:row>2</xdr:row>
      <xdr:rowOff>11532</xdr:rowOff>
    </xdr:from>
    <xdr:to>
      <xdr:col>17</xdr:col>
      <xdr:colOff>24542</xdr:colOff>
      <xdr:row>19</xdr:row>
      <xdr:rowOff>16565</xdr:rowOff>
    </xdr:to>
    <xdr:pic>
      <xdr:nvPicPr>
        <xdr:cNvPr id="2" name="Picture 1">
          <a:extLst>
            <a:ext uri="{FF2B5EF4-FFF2-40B4-BE49-F238E27FC236}">
              <a16:creationId xmlns:a16="http://schemas.microsoft.com/office/drawing/2014/main" id="{15EC1BFA-0FF0-2EE7-291E-63FC366E2499}"/>
            </a:ext>
          </a:extLst>
        </xdr:cNvPr>
        <xdr:cNvPicPr>
          <a:picLocks noChangeAspect="1"/>
        </xdr:cNvPicPr>
      </xdr:nvPicPr>
      <xdr:blipFill>
        <a:blip xmlns:r="http://schemas.openxmlformats.org/officeDocument/2006/relationships" r:embed="rId2"/>
        <a:stretch>
          <a:fillRect/>
        </a:stretch>
      </xdr:blipFill>
      <xdr:spPr>
        <a:xfrm>
          <a:off x="10344978" y="392532"/>
          <a:ext cx="3718586" cy="3665946"/>
        </a:xfrm>
        <a:prstGeom prst="rect">
          <a:avLst/>
        </a:prstGeom>
      </xdr:spPr>
    </xdr:pic>
    <xdr:clientData/>
  </xdr:twoCellAnchor>
  <xdr:twoCellAnchor>
    <xdr:from>
      <xdr:col>11</xdr:col>
      <xdr:colOff>571500</xdr:colOff>
      <xdr:row>6</xdr:row>
      <xdr:rowOff>49696</xdr:rowOff>
    </xdr:from>
    <xdr:to>
      <xdr:col>14</xdr:col>
      <xdr:colOff>107674</xdr:colOff>
      <xdr:row>12</xdr:row>
      <xdr:rowOff>16565</xdr:rowOff>
    </xdr:to>
    <xdr:sp macro="" textlink="">
      <xdr:nvSpPr>
        <xdr:cNvPr id="5" name="Rectangle 4">
          <a:extLst>
            <a:ext uri="{FF2B5EF4-FFF2-40B4-BE49-F238E27FC236}">
              <a16:creationId xmlns:a16="http://schemas.microsoft.com/office/drawing/2014/main" id="{9FF61DD5-6E07-17A1-EE04-2145FF670AFF}"/>
            </a:ext>
          </a:extLst>
        </xdr:cNvPr>
        <xdr:cNvSpPr/>
      </xdr:nvSpPr>
      <xdr:spPr>
        <a:xfrm>
          <a:off x="10933043" y="1234109"/>
          <a:ext cx="1374914" cy="1242391"/>
        </a:xfrm>
        <a:prstGeom prst="rect">
          <a:avLst/>
        </a:prstGeom>
        <a:noFill/>
        <a:ln>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3"/>
  <sheetViews>
    <sheetView workbookViewId="0">
      <selection activeCell="J13" sqref="J13"/>
    </sheetView>
  </sheetViews>
  <sheetFormatPr defaultRowHeight="15" x14ac:dyDescent="0.25"/>
  <cols>
    <col min="5" max="5" width="11" customWidth="1"/>
    <col min="6" max="6" width="11.5703125" customWidth="1"/>
    <col min="7" max="7" width="11.28515625" customWidth="1"/>
    <col min="8" max="8" width="12" customWidth="1"/>
  </cols>
  <sheetData>
    <row r="1" spans="1:10" x14ac:dyDescent="0.25">
      <c r="A1" s="20"/>
      <c r="B1" s="21"/>
      <c r="C1" s="20"/>
      <c r="D1" s="20"/>
      <c r="E1" s="20"/>
      <c r="F1" s="20"/>
      <c r="G1" s="20"/>
      <c r="H1" s="20"/>
      <c r="I1" s="22"/>
      <c r="J1" s="23"/>
    </row>
    <row r="2" spans="1:10" ht="30" x14ac:dyDescent="0.25">
      <c r="A2" s="24"/>
      <c r="B2" s="57"/>
      <c r="C2" s="57"/>
      <c r="D2" s="57"/>
      <c r="E2" s="57"/>
      <c r="F2" s="57"/>
      <c r="G2" s="57"/>
      <c r="H2" s="57"/>
      <c r="I2" s="22"/>
      <c r="J2" s="23"/>
    </row>
    <row r="3" spans="1:10" ht="26.25" x14ac:dyDescent="0.25">
      <c r="A3" s="24"/>
      <c r="B3" s="58" t="s">
        <v>0</v>
      </c>
      <c r="C3" s="58"/>
      <c r="D3" s="58"/>
      <c r="E3" s="58"/>
      <c r="F3" s="58"/>
      <c r="G3" s="58"/>
      <c r="H3" s="58"/>
      <c r="I3" s="22"/>
      <c r="J3" s="23"/>
    </row>
    <row r="4" spans="1:10" ht="27" x14ac:dyDescent="0.25">
      <c r="A4" s="24"/>
      <c r="B4" s="59" t="s">
        <v>1</v>
      </c>
      <c r="C4" s="59"/>
      <c r="D4" s="59"/>
      <c r="E4" s="59"/>
      <c r="F4" s="59"/>
      <c r="G4" s="59"/>
      <c r="H4" s="59"/>
      <c r="I4" s="22"/>
      <c r="J4" s="23"/>
    </row>
    <row r="5" spans="1:10" x14ac:dyDescent="0.25">
      <c r="A5" s="20"/>
      <c r="B5" s="21"/>
      <c r="C5" s="20"/>
      <c r="D5" s="20"/>
      <c r="E5" s="20"/>
      <c r="F5" s="20"/>
      <c r="G5" s="20"/>
      <c r="H5" s="20"/>
      <c r="I5" s="22"/>
      <c r="J5" s="23"/>
    </row>
    <row r="6" spans="1:10" ht="15.75" x14ac:dyDescent="0.25">
      <c r="A6" s="25"/>
      <c r="B6" s="41" t="s">
        <v>2</v>
      </c>
      <c r="C6" s="41"/>
      <c r="D6" s="41"/>
      <c r="E6" s="41"/>
      <c r="F6" s="41"/>
      <c r="G6" s="41"/>
      <c r="H6" s="41"/>
      <c r="I6" s="22"/>
      <c r="J6" s="23"/>
    </row>
    <row r="7" spans="1:10" ht="15.75" x14ac:dyDescent="0.25">
      <c r="A7" s="25"/>
      <c r="B7" s="60" t="s">
        <v>3</v>
      </c>
      <c r="C7" s="60"/>
      <c r="D7" s="61" t="s">
        <v>4</v>
      </c>
      <c r="E7" s="61"/>
      <c r="F7" s="61"/>
      <c r="G7" s="61"/>
      <c r="H7" s="61"/>
      <c r="I7" s="22"/>
      <c r="J7" s="23"/>
    </row>
    <row r="8" spans="1:10" ht="15.75" x14ac:dyDescent="0.25">
      <c r="A8" s="25"/>
      <c r="B8" s="46" t="s">
        <v>5</v>
      </c>
      <c r="C8" s="46"/>
      <c r="D8" s="47" t="s">
        <v>6</v>
      </c>
      <c r="E8" s="47"/>
      <c r="F8" s="47"/>
      <c r="G8" s="47"/>
      <c r="H8" s="47"/>
      <c r="I8" s="22"/>
      <c r="J8" s="23"/>
    </row>
    <row r="9" spans="1:10" ht="64.5" customHeight="1" x14ac:dyDescent="0.25">
      <c r="A9" s="25"/>
      <c r="B9" s="46"/>
      <c r="C9" s="46"/>
      <c r="D9" s="48" t="s">
        <v>7</v>
      </c>
      <c r="E9" s="48"/>
      <c r="F9" s="48"/>
      <c r="G9" s="48"/>
      <c r="H9" s="48"/>
      <c r="I9" s="22"/>
      <c r="J9" s="23"/>
    </row>
    <row r="10" spans="1:10" ht="15.75" x14ac:dyDescent="0.25">
      <c r="A10" s="25"/>
      <c r="B10" s="46" t="s">
        <v>8</v>
      </c>
      <c r="C10" s="46"/>
      <c r="D10" s="49" t="s">
        <v>9</v>
      </c>
      <c r="E10" s="50"/>
      <c r="F10" s="50"/>
      <c r="G10" s="50"/>
      <c r="H10" s="51"/>
      <c r="I10" s="22"/>
      <c r="J10" s="23"/>
    </row>
    <row r="11" spans="1:10" ht="52.5" customHeight="1" x14ac:dyDescent="0.25">
      <c r="A11" s="25"/>
      <c r="B11" s="46"/>
      <c r="C11" s="46"/>
      <c r="D11" s="52"/>
      <c r="E11" s="53"/>
      <c r="F11" s="53"/>
      <c r="G11" s="53"/>
      <c r="H11" s="54"/>
      <c r="I11" s="22"/>
      <c r="J11" s="23"/>
    </row>
    <row r="12" spans="1:10" ht="15.75" x14ac:dyDescent="0.25">
      <c r="A12" s="25"/>
      <c r="B12" s="55"/>
      <c r="C12" s="55"/>
      <c r="D12" s="56"/>
      <c r="E12" s="56"/>
      <c r="F12" s="56"/>
      <c r="G12" s="56"/>
      <c r="H12" s="56"/>
      <c r="I12" s="22"/>
      <c r="J12" s="23"/>
    </row>
    <row r="13" spans="1:10" ht="15.75" x14ac:dyDescent="0.25">
      <c r="A13" s="25"/>
      <c r="B13" s="41" t="s">
        <v>10</v>
      </c>
      <c r="C13" s="41"/>
      <c r="D13" s="41"/>
      <c r="E13" s="41"/>
      <c r="F13" s="41"/>
      <c r="G13" s="41"/>
      <c r="H13" s="41"/>
      <c r="I13" s="22"/>
      <c r="J13" s="23"/>
    </row>
    <row r="14" spans="1:10" ht="47.25" x14ac:dyDescent="0.25">
      <c r="A14" s="25"/>
      <c r="B14" s="26" t="s">
        <v>11</v>
      </c>
      <c r="C14" s="42" t="s">
        <v>12</v>
      </c>
      <c r="D14" s="42"/>
      <c r="E14" s="26" t="s">
        <v>13</v>
      </c>
      <c r="F14" s="26" t="s">
        <v>14</v>
      </c>
      <c r="G14" s="26" t="s">
        <v>15</v>
      </c>
      <c r="H14" s="26" t="s">
        <v>16</v>
      </c>
      <c r="I14" s="22"/>
      <c r="J14" s="23"/>
    </row>
    <row r="15" spans="1:10" ht="48" customHeight="1" x14ac:dyDescent="0.25">
      <c r="A15" s="25"/>
      <c r="B15" s="27">
        <v>1</v>
      </c>
      <c r="C15" s="43" t="s">
        <v>17</v>
      </c>
      <c r="D15" s="43"/>
      <c r="E15" s="28" t="s">
        <v>18</v>
      </c>
      <c r="F15" s="29">
        <v>43321</v>
      </c>
      <c r="G15" s="28" t="s">
        <v>19</v>
      </c>
      <c r="H15" s="29">
        <v>43321</v>
      </c>
      <c r="I15" s="22"/>
      <c r="J15" s="23"/>
    </row>
    <row r="16" spans="1:10" x14ac:dyDescent="0.25">
      <c r="A16" s="30"/>
      <c r="B16" s="31"/>
      <c r="C16" s="30"/>
      <c r="D16" s="30"/>
      <c r="E16" s="30"/>
      <c r="F16" s="30"/>
      <c r="G16" s="30"/>
      <c r="H16" s="30"/>
      <c r="I16" s="22"/>
      <c r="J16" s="23"/>
    </row>
    <row r="17" spans="1:15" ht="15.75" x14ac:dyDescent="0.25">
      <c r="A17" s="20"/>
      <c r="B17" s="32" t="s">
        <v>20</v>
      </c>
      <c r="C17" s="25"/>
      <c r="D17" s="25"/>
      <c r="E17" s="25"/>
      <c r="F17" s="25"/>
      <c r="G17" s="25"/>
      <c r="H17" s="25"/>
      <c r="I17" s="22"/>
      <c r="J17" s="23"/>
    </row>
    <row r="18" spans="1:15" ht="51.4" customHeight="1" x14ac:dyDescent="0.25">
      <c r="A18" s="33"/>
      <c r="B18" s="44" t="s">
        <v>21</v>
      </c>
      <c r="C18" s="44"/>
      <c r="D18" s="44"/>
      <c r="E18" s="44"/>
      <c r="F18" s="44"/>
      <c r="G18" s="44"/>
      <c r="H18" s="44"/>
      <c r="I18" s="45"/>
      <c r="J18" s="45"/>
      <c r="K18" s="45"/>
      <c r="L18" s="45"/>
      <c r="M18" s="45"/>
      <c r="N18" s="45"/>
      <c r="O18" s="45"/>
    </row>
    <row r="19" spans="1:15" x14ac:dyDescent="0.25">
      <c r="A19" s="20"/>
      <c r="B19" s="21"/>
      <c r="C19" s="20"/>
      <c r="D19" s="20"/>
      <c r="E19" s="20"/>
      <c r="F19" s="20"/>
      <c r="G19" s="20"/>
      <c r="H19" s="20"/>
      <c r="I19" s="22"/>
      <c r="J19" s="23"/>
    </row>
    <row r="20" spans="1:15" x14ac:dyDescent="0.25">
      <c r="A20" s="20"/>
      <c r="B20" s="34" t="s">
        <v>22</v>
      </c>
      <c r="C20" s="20"/>
      <c r="D20" s="20"/>
      <c r="E20" s="20"/>
      <c r="F20" s="20"/>
      <c r="G20" s="20"/>
      <c r="H20" s="20"/>
      <c r="I20" s="22"/>
      <c r="J20" s="23"/>
    </row>
    <row r="21" spans="1:15" x14ac:dyDescent="0.25">
      <c r="A21" s="20"/>
      <c r="B21" s="35" t="s">
        <v>23</v>
      </c>
      <c r="C21" s="20"/>
      <c r="D21" s="20"/>
      <c r="E21" s="20"/>
      <c r="F21" s="20"/>
      <c r="G21" s="20"/>
      <c r="H21" s="20"/>
      <c r="I21" s="22"/>
      <c r="J21" s="23"/>
    </row>
    <row r="22" spans="1:15" x14ac:dyDescent="0.25">
      <c r="A22" s="20"/>
      <c r="B22" s="36"/>
      <c r="C22" s="20"/>
      <c r="D22" s="20"/>
      <c r="E22" s="20"/>
      <c r="F22" s="20"/>
      <c r="G22" s="20"/>
      <c r="H22" s="20"/>
      <c r="I22" s="22"/>
      <c r="J22" s="23"/>
    </row>
    <row r="23" spans="1:15" x14ac:dyDescent="0.25">
      <c r="A23" s="20"/>
      <c r="B23" s="21"/>
      <c r="C23" s="20"/>
      <c r="D23" s="20"/>
      <c r="E23" s="20"/>
      <c r="F23" s="20"/>
      <c r="G23" s="20"/>
      <c r="H23" s="20"/>
      <c r="I23" s="22"/>
      <c r="J23" s="23"/>
    </row>
  </sheetData>
  <mergeCells count="17">
    <mergeCell ref="B2:H2"/>
    <mergeCell ref="B3:H3"/>
    <mergeCell ref="B4:H4"/>
    <mergeCell ref="B6:H6"/>
    <mergeCell ref="B7:C7"/>
    <mergeCell ref="D7:H7"/>
    <mergeCell ref="B13:H13"/>
    <mergeCell ref="C14:D14"/>
    <mergeCell ref="C15:D15"/>
    <mergeCell ref="B18:O18"/>
    <mergeCell ref="B8:C9"/>
    <mergeCell ref="D8:H8"/>
    <mergeCell ref="D9:H9"/>
    <mergeCell ref="B10:C11"/>
    <mergeCell ref="D10:H11"/>
    <mergeCell ref="B12:C12"/>
    <mergeCell ref="D12:H1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2"/>
  <sheetViews>
    <sheetView tabSelected="1" zoomScale="115" zoomScaleNormal="115" workbookViewId="0">
      <selection activeCell="A20" sqref="A20"/>
    </sheetView>
  </sheetViews>
  <sheetFormatPr defaultRowHeight="15" x14ac:dyDescent="0.25"/>
  <cols>
    <col min="1" max="1" width="45.140625" bestFit="1" customWidth="1"/>
    <col min="2" max="2" width="10.28515625" customWidth="1"/>
    <col min="3" max="3" width="3.42578125" bestFit="1" customWidth="1"/>
    <col min="5" max="5" width="16.28515625" hidden="1" customWidth="1"/>
    <col min="6" max="6" width="7.7109375" style="1" hidden="1" customWidth="1"/>
    <col min="7" max="8" width="12.140625" style="1" hidden="1" customWidth="1"/>
    <col min="9" max="9" width="8.5703125" style="1" hidden="1" customWidth="1"/>
    <col min="10" max="10" width="2" style="17" customWidth="1"/>
    <col min="11" max="11" width="85.28515625" style="16" bestFit="1" customWidth="1"/>
  </cols>
  <sheetData>
    <row r="1" spans="1:11" x14ac:dyDescent="0.25">
      <c r="A1" s="10" t="s">
        <v>24</v>
      </c>
      <c r="B1" t="s">
        <v>64</v>
      </c>
      <c r="E1" s="7" t="s">
        <v>25</v>
      </c>
      <c r="K1" s="14" t="s">
        <v>26</v>
      </c>
    </row>
    <row r="2" spans="1:11" x14ac:dyDescent="0.25">
      <c r="A2" s="37" t="s">
        <v>62</v>
      </c>
      <c r="B2" s="6">
        <v>1.1379999999999999</v>
      </c>
      <c r="E2" s="7"/>
      <c r="K2" s="14"/>
    </row>
    <row r="3" spans="1:11" x14ac:dyDescent="0.25">
      <c r="A3" s="37" t="s">
        <v>63</v>
      </c>
      <c r="B3" s="6">
        <v>1.022</v>
      </c>
      <c r="E3" s="7"/>
      <c r="K3" s="14"/>
    </row>
    <row r="4" spans="1:11" x14ac:dyDescent="0.25">
      <c r="A4" s="39" t="s">
        <v>27</v>
      </c>
      <c r="B4" s="9">
        <f>B2-0.12</f>
        <v>1.0179999999999998</v>
      </c>
      <c r="C4" t="s">
        <v>28</v>
      </c>
      <c r="F4" s="2" t="s">
        <v>29</v>
      </c>
      <c r="G4" s="2" t="s">
        <v>30</v>
      </c>
      <c r="H4" s="2" t="s">
        <v>31</v>
      </c>
      <c r="I4" s="2" t="s">
        <v>32</v>
      </c>
      <c r="J4" s="18">
        <v>1</v>
      </c>
      <c r="K4" s="15" t="s">
        <v>33</v>
      </c>
    </row>
    <row r="5" spans="1:11" x14ac:dyDescent="0.25">
      <c r="A5" s="39" t="s">
        <v>34</v>
      </c>
      <c r="B5" s="9">
        <f>B3-0.12</f>
        <v>0.90200000000000002</v>
      </c>
      <c r="C5" t="s">
        <v>28</v>
      </c>
      <c r="E5" t="s">
        <v>35</v>
      </c>
      <c r="F5" s="5">
        <v>6.0476254420400513E-2</v>
      </c>
      <c r="G5" s="5">
        <v>4.783525932394319E-2</v>
      </c>
      <c r="H5" s="5">
        <v>4.0463549079287481E-2</v>
      </c>
      <c r="I5" s="5">
        <v>3.8142063225713889E-2</v>
      </c>
      <c r="J5" s="17">
        <v>2</v>
      </c>
      <c r="K5" s="16" t="s">
        <v>36</v>
      </c>
    </row>
    <row r="6" spans="1:11" ht="18" x14ac:dyDescent="0.35">
      <c r="A6" t="s">
        <v>37</v>
      </c>
      <c r="B6" s="6">
        <v>90</v>
      </c>
      <c r="C6" s="13" t="s">
        <v>38</v>
      </c>
      <c r="E6" t="s">
        <v>39</v>
      </c>
      <c r="F6" s="5">
        <v>0.61234177215189867</v>
      </c>
      <c r="G6" s="5">
        <v>0.58860759493670878</v>
      </c>
      <c r="H6" s="5">
        <v>0.56249999999999989</v>
      </c>
      <c r="I6" s="5">
        <v>0.54825949367088611</v>
      </c>
      <c r="J6" s="19">
        <v>3</v>
      </c>
      <c r="K6" s="16" t="s">
        <v>40</v>
      </c>
    </row>
    <row r="7" spans="1:11" x14ac:dyDescent="0.25">
      <c r="A7" t="s">
        <v>41</v>
      </c>
      <c r="B7">
        <f>B4/B5</f>
        <v>1.1286031042128601</v>
      </c>
      <c r="C7" t="s">
        <v>42</v>
      </c>
    </row>
    <row r="8" spans="1:11" x14ac:dyDescent="0.25">
      <c r="A8" t="s">
        <v>35</v>
      </c>
      <c r="B8" s="3">
        <f>IF($B$7&lt;0.5,$F5,IF($B$7&lt;1,$G5,IF($B$7&lt;2,$H5,$I5)))</f>
        <v>4.0463549079287481E-2</v>
      </c>
      <c r="C8" t="s">
        <v>42</v>
      </c>
    </row>
    <row r="9" spans="1:11" ht="18" x14ac:dyDescent="0.35">
      <c r="A9" t="s">
        <v>43</v>
      </c>
      <c r="B9" s="3">
        <f>IF($B$7&lt;0.5,$F6,IF($B$7&lt;1,$G6,IF($B$7&lt;2,$H6,$I6)))</f>
        <v>0.56249999999999989</v>
      </c>
      <c r="C9" t="s">
        <v>42</v>
      </c>
    </row>
    <row r="10" spans="1:11" x14ac:dyDescent="0.25">
      <c r="A10" t="s">
        <v>44</v>
      </c>
      <c r="B10" s="3">
        <f>2*B5*SIN(B6*PI()/2/180)</f>
        <v>1.2756206332605315</v>
      </c>
      <c r="C10" t="s">
        <v>28</v>
      </c>
      <c r="J10" s="17">
        <v>4</v>
      </c>
      <c r="K10" s="16" t="s">
        <v>45</v>
      </c>
    </row>
    <row r="11" spans="1:11" ht="18" x14ac:dyDescent="0.35">
      <c r="A11" t="s">
        <v>46</v>
      </c>
      <c r="B11" s="4">
        <v>0.62</v>
      </c>
      <c r="C11" t="s">
        <v>42</v>
      </c>
    </row>
    <row r="12" spans="1:11" ht="18.75" x14ac:dyDescent="0.35">
      <c r="A12" t="s">
        <v>47</v>
      </c>
      <c r="B12" s="3">
        <f>B13/B11</f>
        <v>0.81124436348026996</v>
      </c>
      <c r="C12" t="s">
        <v>48</v>
      </c>
      <c r="K12" s="14" t="s">
        <v>49</v>
      </c>
    </row>
    <row r="13" spans="1:11" ht="18.75" x14ac:dyDescent="0.35">
      <c r="A13" t="s">
        <v>50</v>
      </c>
      <c r="B13" s="3">
        <f>B15*B14</f>
        <v>0.50297150535776736</v>
      </c>
      <c r="C13" t="s">
        <v>48</v>
      </c>
      <c r="J13" s="17">
        <v>1</v>
      </c>
      <c r="K13" s="16" t="s">
        <v>51</v>
      </c>
    </row>
    <row r="14" spans="1:11" ht="18.75" x14ac:dyDescent="0.35">
      <c r="A14" s="10" t="s">
        <v>52</v>
      </c>
      <c r="B14" s="11">
        <f>B4*B5</f>
        <v>0.91823599999999983</v>
      </c>
      <c r="C14" s="10" t="s">
        <v>53</v>
      </c>
      <c r="J14" s="17">
        <v>2</v>
      </c>
      <c r="K14" s="16" t="s">
        <v>54</v>
      </c>
    </row>
    <row r="15" spans="1:11" ht="18" x14ac:dyDescent="0.35">
      <c r="A15" s="10" t="s">
        <v>55</v>
      </c>
      <c r="B15" s="12">
        <f>B$9*(1-EXP(-B$8*$B6))</f>
        <v>0.54775842523900986</v>
      </c>
      <c r="C15" s="10" t="s">
        <v>42</v>
      </c>
      <c r="J15" s="17">
        <v>3</v>
      </c>
      <c r="K15" s="16" t="s">
        <v>56</v>
      </c>
    </row>
    <row r="16" spans="1:11" ht="17.25" x14ac:dyDescent="0.25">
      <c r="A16" t="s">
        <v>66</v>
      </c>
      <c r="B16">
        <f>B2*B3</f>
        <v>1.163036</v>
      </c>
      <c r="C16" t="s">
        <v>48</v>
      </c>
      <c r="J16" s="17">
        <v>4</v>
      </c>
      <c r="K16" s="16" t="s">
        <v>57</v>
      </c>
    </row>
    <row r="17" spans="1:11" x14ac:dyDescent="0.25">
      <c r="A17" s="38" t="s">
        <v>65</v>
      </c>
      <c r="B17" s="40">
        <f>B12/B16</f>
        <v>0.6975230031402897</v>
      </c>
      <c r="J17" s="17">
        <v>5</v>
      </c>
      <c r="K17" s="16" t="s">
        <v>58</v>
      </c>
    </row>
    <row r="18" spans="1:11" ht="18" x14ac:dyDescent="0.25">
      <c r="J18" s="17">
        <v>6</v>
      </c>
      <c r="K18" s="16" t="s">
        <v>59</v>
      </c>
    </row>
    <row r="19" spans="1:11" ht="18" x14ac:dyDescent="0.25">
      <c r="B19" s="3"/>
      <c r="J19" s="17">
        <v>7</v>
      </c>
      <c r="K19" s="16" t="s">
        <v>60</v>
      </c>
    </row>
    <row r="20" spans="1:11" x14ac:dyDescent="0.25">
      <c r="B20" s="3"/>
      <c r="K20" s="16" t="s">
        <v>61</v>
      </c>
    </row>
    <row r="21" spans="1:11" x14ac:dyDescent="0.25">
      <c r="B21" s="3"/>
    </row>
    <row r="22" spans="1:11" x14ac:dyDescent="0.25">
      <c r="B22" s="3"/>
    </row>
    <row r="23" spans="1:11" x14ac:dyDescent="0.25">
      <c r="B23" s="3"/>
    </row>
    <row r="24" spans="1:11" x14ac:dyDescent="0.25">
      <c r="B24" s="3"/>
    </row>
    <row r="25" spans="1:11" x14ac:dyDescent="0.25">
      <c r="B25" s="3"/>
    </row>
    <row r="26" spans="1:11" x14ac:dyDescent="0.25">
      <c r="B26" s="3"/>
    </row>
    <row r="27" spans="1:11" x14ac:dyDescent="0.25">
      <c r="B27" s="4"/>
    </row>
    <row r="28" spans="1:11" x14ac:dyDescent="0.25">
      <c r="B28" s="3"/>
    </row>
    <row r="29" spans="1:11" x14ac:dyDescent="0.25">
      <c r="B29" s="3"/>
    </row>
    <row r="32" spans="1:11" x14ac:dyDescent="0.25">
      <c r="B32" s="8"/>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4b45415-6d43-48b9-a4b9-6d7d8b094be9">
      <Terms xmlns="http://schemas.microsoft.com/office/infopath/2007/PartnerControls"/>
    </lcf76f155ced4ddcb4097134ff3c332f>
    <TaxCatchAll xmlns="adf7bea3-0491-4078-8d03-94715685e23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C28C812EF1D9C4886DF06650C10BADC" ma:contentTypeVersion="19" ma:contentTypeDescription="Create a new document." ma:contentTypeScope="" ma:versionID="e239d75b690c4c4ef9c661e9e00be8e7">
  <xsd:schema xmlns:xsd="http://www.w3.org/2001/XMLSchema" xmlns:xs="http://www.w3.org/2001/XMLSchema" xmlns:p="http://schemas.microsoft.com/office/2006/metadata/properties" xmlns:ns2="24b45415-6d43-48b9-a4b9-6d7d8b094be9" xmlns:ns3="adf7bea3-0491-4078-8d03-94715685e23e" targetNamespace="http://schemas.microsoft.com/office/2006/metadata/properties" ma:root="true" ma:fieldsID="e9058accb032f3eb1f8e6b42cb133030" ns2:_="" ns3:_="">
    <xsd:import namespace="24b45415-6d43-48b9-a4b9-6d7d8b094be9"/>
    <xsd:import namespace="adf7bea3-0491-4078-8d03-94715685e23e"/>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2:MediaServiceLocation"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b45415-6d43-48b9-a4b9-6d7d8b094b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Location" ma:index="17"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30a2fd9-1c1d-4d37-8e41-9c569404e2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df7bea3-0491-4078-8d03-94715685e23e"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a818738a-e714-4452-9d32-eeaf9e645655}" ma:internalName="TaxCatchAll" ma:showField="CatchAllData" ma:web="adf7bea3-0491-4078-8d03-94715685e23e">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6650207-268D-4A80-A498-972634D04433}">
  <ds:schemaRefs>
    <ds:schemaRef ds:uri="http://schemas.microsoft.com/sharepoint/v3/contenttype/forms"/>
  </ds:schemaRefs>
</ds:datastoreItem>
</file>

<file path=customXml/itemProps2.xml><?xml version="1.0" encoding="utf-8"?>
<ds:datastoreItem xmlns:ds="http://schemas.openxmlformats.org/officeDocument/2006/customXml" ds:itemID="{23714DE2-689F-463E-8A0E-700875A56DCA}">
  <ds:schemaRefs>
    <ds:schemaRef ds:uri="http://schemas.microsoft.com/office/2006/metadata/properties"/>
    <ds:schemaRef ds:uri="http://schemas.microsoft.com/office/infopath/2007/PartnerControls"/>
    <ds:schemaRef ds:uri="1ebcdd5a-53d1-46f4-921c-bc052cf5da2d"/>
    <ds:schemaRef ds:uri="84c1e7e2-b897-4334-94a2-915eaa2f1e08"/>
    <ds:schemaRef ds:uri="24b45415-6d43-48b9-a4b9-6d7d8b094be9"/>
    <ds:schemaRef ds:uri="adf7bea3-0491-4078-8d03-94715685e23e"/>
  </ds:schemaRefs>
</ds:datastoreItem>
</file>

<file path=customXml/itemProps3.xml><?xml version="1.0" encoding="utf-8"?>
<ds:datastoreItem xmlns:ds="http://schemas.openxmlformats.org/officeDocument/2006/customXml" ds:itemID="{A9FEB1E7-2977-4280-8E80-DB9C172F71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b45415-6d43-48b9-a4b9-6d7d8b094be9"/>
    <ds:schemaRef ds:uri="adf7bea3-0491-4078-8d03-94715685e2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Title sheet and version control</vt:lpstr>
      <vt:lpstr>Cd Calculator</vt:lpstr>
    </vt:vector>
  </TitlesOfParts>
  <Manager/>
  <Company>University Of Nottingham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Benjamin Jones</dc:creator>
  <cp:keywords/>
  <dc:description/>
  <cp:lastModifiedBy>Milo Gillot</cp:lastModifiedBy>
  <cp:revision/>
  <dcterms:created xsi:type="dcterms:W3CDTF">2016-12-16T11:05:41Z</dcterms:created>
  <dcterms:modified xsi:type="dcterms:W3CDTF">2026-03-16T15:41:39Z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0x0101005C28C812EF1D9C4886DF06650C10BADC</vt:lpwstr>
  </property>
  <property fmtid="{D5CDD505-2E9C-101B-9397-08002B2CF9AE}" pid="3" name="MediaServiceImageTags">
    <vt:lpwstr/>
  </property>
</Properties>
</file>